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\LSC Data\CT19L0\"/>
    </mc:Choice>
  </mc:AlternateContent>
  <bookViews>
    <workbookView xWindow="0" yWindow="0" windowWidth="19305" windowHeight="8085"/>
  </bookViews>
  <sheets>
    <sheet name="CT19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G22" i="1" s="1"/>
  <c r="E22" i="1"/>
  <c r="J22" i="1" l="1"/>
  <c r="N22" i="1" s="1"/>
  <c r="K22" i="1" s="1"/>
  <c r="M22" i="1" s="1"/>
  <c r="L22" i="1" s="1"/>
  <c r="F17" i="1"/>
  <c r="F18" i="1"/>
  <c r="F19" i="1"/>
  <c r="F20" i="1"/>
  <c r="F21" i="1"/>
  <c r="E17" i="1"/>
  <c r="E18" i="1"/>
  <c r="E19" i="1"/>
  <c r="E20" i="1"/>
  <c r="E21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23" i="1"/>
  <c r="E2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3" i="1"/>
  <c r="F2" i="1"/>
  <c r="G12" i="1" l="1"/>
  <c r="J12" i="1" s="1"/>
  <c r="N12" i="1" s="1"/>
  <c r="K12" i="1" s="1"/>
  <c r="M12" i="1" s="1"/>
  <c r="L12" i="1" s="1"/>
  <c r="G14" i="1"/>
  <c r="J14" i="1" s="1"/>
  <c r="N14" i="1" s="1"/>
  <c r="K14" i="1" s="1"/>
  <c r="M14" i="1" s="1"/>
  <c r="L14" i="1" s="1"/>
  <c r="R3" i="1"/>
  <c r="G9" i="1" l="1"/>
  <c r="J9" i="1" s="1"/>
  <c r="N9" i="1" s="1"/>
  <c r="K9" i="1" s="1"/>
  <c r="M9" i="1" s="1"/>
  <c r="L9" i="1" s="1"/>
  <c r="G17" i="1"/>
  <c r="J17" i="1" s="1"/>
  <c r="N17" i="1" s="1"/>
  <c r="K17" i="1" s="1"/>
  <c r="M17" i="1" s="1"/>
  <c r="L17" i="1" s="1"/>
  <c r="G19" i="1"/>
  <c r="J19" i="1" s="1"/>
  <c r="N19" i="1" s="1"/>
  <c r="K19" i="1" s="1"/>
  <c r="M19" i="1" s="1"/>
  <c r="L19" i="1" s="1"/>
  <c r="G18" i="1"/>
  <c r="J18" i="1" s="1"/>
  <c r="N18" i="1" s="1"/>
  <c r="K18" i="1" s="1"/>
  <c r="M18" i="1" s="1"/>
  <c r="L18" i="1" s="1"/>
  <c r="G21" i="1"/>
  <c r="J21" i="1" s="1"/>
  <c r="N21" i="1" s="1"/>
  <c r="K21" i="1" s="1"/>
  <c r="M21" i="1" s="1"/>
  <c r="L21" i="1" s="1"/>
  <c r="G20" i="1"/>
  <c r="J20" i="1" s="1"/>
  <c r="N20" i="1" s="1"/>
  <c r="K20" i="1" s="1"/>
  <c r="M20" i="1" s="1"/>
  <c r="L20" i="1" s="1"/>
  <c r="G3" i="1"/>
  <c r="J3" i="1" s="1"/>
  <c r="N3" i="1" s="1"/>
  <c r="K3" i="1" s="1"/>
  <c r="M3" i="1" s="1"/>
  <c r="L3" i="1" s="1"/>
  <c r="G16" i="1"/>
  <c r="J16" i="1" s="1"/>
  <c r="N16" i="1" s="1"/>
  <c r="K16" i="1" s="1"/>
  <c r="M16" i="1" s="1"/>
  <c r="L16" i="1" s="1"/>
  <c r="G13" i="1"/>
  <c r="J13" i="1" s="1"/>
  <c r="N13" i="1" s="1"/>
  <c r="K13" i="1" s="1"/>
  <c r="M13" i="1" s="1"/>
  <c r="L13" i="1" s="1"/>
  <c r="G15" i="1"/>
  <c r="J15" i="1" s="1"/>
  <c r="N15" i="1" s="1"/>
  <c r="K15" i="1" s="1"/>
  <c r="M15" i="1" s="1"/>
  <c r="L15" i="1" s="1"/>
  <c r="G23" i="1"/>
  <c r="J23" i="1" s="1"/>
  <c r="N23" i="1" s="1"/>
  <c r="K23" i="1" s="1"/>
  <c r="M23" i="1" s="1"/>
  <c r="L23" i="1" s="1"/>
  <c r="G2" i="1"/>
  <c r="J2" i="1" s="1"/>
  <c r="N2" i="1" s="1"/>
  <c r="K2" i="1" s="1"/>
  <c r="M2" i="1" s="1"/>
  <c r="L2" i="1" s="1"/>
  <c r="G6" i="1"/>
  <c r="J6" i="1" s="1"/>
  <c r="N6" i="1" s="1"/>
  <c r="K6" i="1" s="1"/>
  <c r="M6" i="1" s="1"/>
  <c r="L6" i="1" s="1"/>
  <c r="G7" i="1"/>
  <c r="J7" i="1" s="1"/>
  <c r="N7" i="1" s="1"/>
  <c r="K7" i="1" s="1"/>
  <c r="M7" i="1" s="1"/>
  <c r="L7" i="1" s="1"/>
  <c r="G4" i="1"/>
  <c r="J4" i="1" s="1"/>
  <c r="N4" i="1" s="1"/>
  <c r="K4" i="1" s="1"/>
  <c r="M4" i="1" s="1"/>
  <c r="L4" i="1" s="1"/>
  <c r="G5" i="1"/>
  <c r="J5" i="1" s="1"/>
  <c r="N5" i="1" s="1"/>
  <c r="K5" i="1" s="1"/>
  <c r="M5" i="1" s="1"/>
  <c r="L5" i="1" s="1"/>
  <c r="G10" i="1"/>
  <c r="J10" i="1" s="1"/>
  <c r="N10" i="1" s="1"/>
  <c r="K10" i="1" s="1"/>
  <c r="M10" i="1" s="1"/>
  <c r="L10" i="1" s="1"/>
  <c r="G11" i="1"/>
  <c r="J11" i="1" s="1"/>
  <c r="N11" i="1" s="1"/>
  <c r="K11" i="1" s="1"/>
  <c r="M11" i="1" s="1"/>
  <c r="L11" i="1" s="1"/>
  <c r="G8" i="1"/>
  <c r="J8" i="1" s="1"/>
  <c r="N8" i="1" s="1"/>
  <c r="K8" i="1" s="1"/>
  <c r="M8" i="1" s="1"/>
  <c r="L8" i="1" s="1"/>
</calcChain>
</file>

<file path=xl/sharedStrings.xml><?xml version="1.0" encoding="utf-8"?>
<sst xmlns="http://schemas.openxmlformats.org/spreadsheetml/2006/main" count="38" uniqueCount="38">
  <si>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</si>
  <si>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</si>
  <si>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</si>
  <si>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</si>
  <si>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</si>
  <si>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</si>
  <si>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</si>
  <si>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</si>
  <si>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</si>
  <si>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</si>
  <si>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DPM Y-90</t>
  </si>
  <si>
    <t>DPM Sr-90</t>
  </si>
  <si>
    <t>Efficiency factor (Sr)</t>
  </si>
  <si>
    <t>Efficiency Factor (Y)</t>
  </si>
  <si>
    <t>Total bkgd corrected counts (cpm)</t>
  </si>
  <si>
    <t>Blk</t>
  </si>
  <si>
    <t>1 ml/min</t>
  </si>
  <si>
    <t>CT19W 10.5 mL</t>
  </si>
  <si>
    <t>CT19W 1.5 mL</t>
  </si>
  <si>
    <t>CT19W 2.5 mL</t>
  </si>
  <si>
    <t>CT19W 3.5 mL</t>
  </si>
  <si>
    <t>CT19W 4.5 mL</t>
  </si>
  <si>
    <t>CT19W 5.5 mL</t>
  </si>
  <si>
    <t>CT19W 6.5 mL</t>
  </si>
  <si>
    <t>CT19W 7.5 mL</t>
  </si>
  <si>
    <t>CT19W 8.5 mL</t>
  </si>
  <si>
    <t>CT19W 9.5 mL</t>
  </si>
  <si>
    <t>CT19W 11.5 mL</t>
  </si>
  <si>
    <t>CT19L 1 mL</t>
  </si>
  <si>
    <t>CT19L 2 mL</t>
  </si>
  <si>
    <t>CT19L 3 mL</t>
  </si>
  <si>
    <t>CT19L 4 mL</t>
  </si>
  <si>
    <t>CT19L 5 mL</t>
  </si>
  <si>
    <t>CT19L 6 mL</t>
  </si>
  <si>
    <t>CT19L 7 mL</t>
  </si>
  <si>
    <t>CT19L 8 mL</t>
  </si>
  <si>
    <t>CT19L 9 mL</t>
  </si>
  <si>
    <t>CT19L 10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</si>
</sst>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workbookViewId="0">
      <selection activeCell="E31" sqref="E31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8" max="18" width="22.140625" bestFit="1" customWidth="1"/>
  </cols>
  <sheetData>
    <row r="1" spans="1:18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</row>
    <row r="2" spans="1:18" x14ac:dyDescent="0.25">
      <c r="A2" t="s">
        <v>28</v>
      </c>
      <c r="B2" s="1">
        <v>43312.628472222219</v>
      </c>
      <c r="C2" s="1">
        <v>43312.859722222223</v>
      </c>
      <c r="D2" s="3">
        <v>8.4600000000000009</v>
      </c>
      <c r="E2">
        <f t="shared" ref="E2:E23" si="0">D2-$D$23</f>
        <v>1.2700000000000005</v>
      </c>
      <c r="F2" s="2">
        <f>(C2-B2)*24</f>
        <v>5.5500000001047738</v>
      </c>
      <c r="G2">
        <f>1-EXP(-$R$3*F2)</f>
        <v>6.0731767789770852E-2</v>
      </c>
      <c r="H2">
        <v>1</v>
      </c>
      <c r="I2">
        <v>1</v>
      </c>
      <c r="J2">
        <f>E2/((1+G2)*(H2/I2))</f>
        <v>1.197286664324458</v>
      </c>
      <c r="K2">
        <f>N2*G2*H2</f>
        <v>7.2713335675542307E-2</v>
      </c>
      <c r="L2">
        <f>M2+N2</f>
        <v>1.2700000000000002</v>
      </c>
      <c r="M2">
        <f>K2/H2</f>
        <v>7.2713335675542307E-2</v>
      </c>
      <c r="N2">
        <f>J2/I2</f>
        <v>1.197286664324458</v>
      </c>
      <c r="R2" t="s">
        <v>2</v>
      </c>
    </row>
    <row r="3" spans="1:18" x14ac:dyDescent="0.25">
      <c r="A3" t="s">
        <v>29</v>
      </c>
      <c r="B3" s="1">
        <v>43312.628472222219</v>
      </c>
      <c r="C3" s="1">
        <v>43312.881944444445</v>
      </c>
      <c r="D3" s="3">
        <v>6.99</v>
      </c>
      <c r="E3">
        <f t="shared" si="0"/>
        <v>-0.20000000000000018</v>
      </c>
      <c r="F3" s="2">
        <f t="shared" ref="F3:F21" si="1">(C3-B3)*24</f>
        <v>6.0833333334303461</v>
      </c>
      <c r="G3">
        <f t="shared" ref="G3:G21" si="2">1-EXP(-$R$3*F3)</f>
        <v>6.6369944752902144E-2</v>
      </c>
      <c r="H3">
        <v>1</v>
      </c>
      <c r="I3">
        <v>1</v>
      </c>
      <c r="J3">
        <f t="shared" ref="J3:J21" si="3">E3/((1+G3)*(H3/I3))</f>
        <v>-0.18755217266212801</v>
      </c>
      <c r="K3">
        <f t="shared" ref="K3:K21" si="4">N3*G3*H3</f>
        <v>-1.2447827337872199E-2</v>
      </c>
      <c r="L3">
        <f t="shared" ref="L3:L21" si="5">M3+N3</f>
        <v>-0.20000000000000021</v>
      </c>
      <c r="M3">
        <f t="shared" ref="M3:M21" si="6">K3/H3</f>
        <v>-1.2447827337872199E-2</v>
      </c>
      <c r="N3">
        <f t="shared" ref="N3:N21" si="7">J3/I3</f>
        <v>-0.18755217266212801</v>
      </c>
      <c r="R3">
        <f>LN(2)/61.4</f>
        <v>1.1289042028663604E-2</v>
      </c>
    </row>
    <row r="4" spans="1:18" x14ac:dyDescent="0.25">
      <c r="A4" t="s">
        <v>30</v>
      </c>
      <c r="B4" s="1">
        <v>43312.628472164353</v>
      </c>
      <c r="C4" s="1">
        <v>43312.904861111114</v>
      </c>
      <c r="D4" s="3">
        <v>9.2799999999999994</v>
      </c>
      <c r="E4">
        <f t="shared" si="0"/>
        <v>2.089999999999999</v>
      </c>
      <c r="F4" s="2">
        <f t="shared" si="1"/>
        <v>6.633334722253494</v>
      </c>
      <c r="G4">
        <f t="shared" si="2"/>
        <v>7.214888405365083E-2</v>
      </c>
      <c r="H4">
        <v>1</v>
      </c>
      <c r="I4">
        <v>1</v>
      </c>
      <c r="J4">
        <f t="shared" si="3"/>
        <v>1.9493561305571572</v>
      </c>
      <c r="K4">
        <f t="shared" si="4"/>
        <v>0.14064386944284177</v>
      </c>
      <c r="L4">
        <f t="shared" si="5"/>
        <v>2.089999999999999</v>
      </c>
      <c r="M4">
        <f t="shared" si="6"/>
        <v>0.14064386944284177</v>
      </c>
      <c r="N4">
        <f t="shared" si="7"/>
        <v>1.9493561305571572</v>
      </c>
    </row>
    <row r="5" spans="1:18" x14ac:dyDescent="0.25">
      <c r="A5" t="s">
        <v>31</v>
      </c>
      <c r="B5" s="1">
        <v>43312.628472164353</v>
      </c>
      <c r="C5" s="1">
        <v>43312.927777777775</v>
      </c>
      <c r="D5" s="3">
        <v>64.11</v>
      </c>
      <c r="E5">
        <f t="shared" si="0"/>
        <v>56.92</v>
      </c>
      <c r="F5" s="2">
        <f t="shared" si="1"/>
        <v>7.1833347221254371</v>
      </c>
      <c r="G5">
        <f t="shared" si="2"/>
        <v>7.7892038689772236E-2</v>
      </c>
      <c r="H5">
        <v>1</v>
      </c>
      <c r="I5">
        <v>1</v>
      </c>
      <c r="J5">
        <f t="shared" si="3"/>
        <v>52.806772809259179</v>
      </c>
      <c r="K5">
        <f t="shared" si="4"/>
        <v>4.1132271907408287</v>
      </c>
      <c r="L5">
        <f t="shared" si="5"/>
        <v>56.920000000000009</v>
      </c>
      <c r="M5">
        <f t="shared" si="6"/>
        <v>4.1132271907408287</v>
      </c>
      <c r="N5">
        <f t="shared" si="7"/>
        <v>52.806772809259179</v>
      </c>
    </row>
    <row r="6" spans="1:18" x14ac:dyDescent="0.25">
      <c r="A6" t="s">
        <v>32</v>
      </c>
      <c r="B6" s="1">
        <v>43312.628472164353</v>
      </c>
      <c r="C6" s="1">
        <v>43312.950694444444</v>
      </c>
      <c r="D6" s="3">
        <v>108.7</v>
      </c>
      <c r="E6">
        <f t="shared" si="0"/>
        <v>101.51</v>
      </c>
      <c r="F6" s="2">
        <f t="shared" si="1"/>
        <v>7.7333347221720032</v>
      </c>
      <c r="G6">
        <f t="shared" si="2"/>
        <v>8.3599644709384635E-2</v>
      </c>
      <c r="H6">
        <v>1</v>
      </c>
      <c r="I6">
        <v>1</v>
      </c>
      <c r="J6">
        <f t="shared" si="3"/>
        <v>93.678509858892056</v>
      </c>
      <c r="K6">
        <f t="shared" si="4"/>
        <v>7.8314901411079614</v>
      </c>
      <c r="L6">
        <f t="shared" si="5"/>
        <v>101.51000000000002</v>
      </c>
      <c r="M6">
        <f t="shared" si="6"/>
        <v>7.8314901411079614</v>
      </c>
      <c r="N6">
        <f t="shared" si="7"/>
        <v>93.678509858892056</v>
      </c>
    </row>
    <row r="7" spans="1:18" x14ac:dyDescent="0.25">
      <c r="A7" t="s">
        <v>33</v>
      </c>
      <c r="B7" s="1">
        <v>43312.628472164353</v>
      </c>
      <c r="C7" s="1">
        <v>43312.973611111112</v>
      </c>
      <c r="D7" s="3">
        <v>125.87</v>
      </c>
      <c r="E7">
        <f t="shared" si="0"/>
        <v>118.68</v>
      </c>
      <c r="F7" s="2">
        <f t="shared" si="1"/>
        <v>8.2833347222185694</v>
      </c>
      <c r="G7">
        <f t="shared" si="2"/>
        <v>8.927192214726698E-2</v>
      </c>
      <c r="H7">
        <v>1</v>
      </c>
      <c r="I7">
        <v>1</v>
      </c>
      <c r="J7">
        <f t="shared" si="3"/>
        <v>108.95351067715738</v>
      </c>
      <c r="K7">
        <f t="shared" si="4"/>
        <v>9.7264893228426157</v>
      </c>
      <c r="L7">
        <f t="shared" si="5"/>
        <v>118.67999999999999</v>
      </c>
      <c r="M7">
        <f t="shared" si="6"/>
        <v>9.7264893228426157</v>
      </c>
      <c r="N7">
        <f t="shared" si="7"/>
        <v>108.95351067715738</v>
      </c>
    </row>
    <row r="8" spans="1:18" x14ac:dyDescent="0.25">
      <c r="A8" t="s">
        <v>34</v>
      </c>
      <c r="B8" s="1">
        <v>43312.628472164353</v>
      </c>
      <c r="C8" s="1">
        <v>43312.996527777781</v>
      </c>
      <c r="D8" s="3">
        <v>124.91</v>
      </c>
      <c r="E8">
        <f t="shared" si="0"/>
        <v>117.72</v>
      </c>
      <c r="F8" s="2">
        <f t="shared" si="1"/>
        <v>8.8333347222651355</v>
      </c>
      <c r="G8">
        <f t="shared" si="2"/>
        <v>9.4909089678058334E-2</v>
      </c>
      <c r="H8">
        <v>1</v>
      </c>
      <c r="I8">
        <v>1</v>
      </c>
      <c r="J8">
        <f t="shared" si="3"/>
        <v>107.51577561075305</v>
      </c>
      <c r="K8">
        <f t="shared" si="4"/>
        <v>10.204224389246958</v>
      </c>
      <c r="L8">
        <f t="shared" si="5"/>
        <v>117.72000000000001</v>
      </c>
      <c r="M8">
        <f t="shared" si="6"/>
        <v>10.204224389246958</v>
      </c>
      <c r="N8">
        <f t="shared" si="7"/>
        <v>107.51577561075305</v>
      </c>
    </row>
    <row r="9" spans="1:18" x14ac:dyDescent="0.25">
      <c r="A9" t="s">
        <v>35</v>
      </c>
      <c r="B9" s="1">
        <v>43312.628472164353</v>
      </c>
      <c r="C9" s="1">
        <v>43313.019444444442</v>
      </c>
      <c r="D9" s="3">
        <v>122.69</v>
      </c>
      <c r="E9">
        <f t="shared" si="0"/>
        <v>115.5</v>
      </c>
      <c r="F9" s="2">
        <f t="shared" si="1"/>
        <v>9.3833347221370786</v>
      </c>
      <c r="G9">
        <f t="shared" si="2"/>
        <v>0.10051136462108634</v>
      </c>
      <c r="H9">
        <v>1</v>
      </c>
      <c r="I9">
        <v>1</v>
      </c>
      <c r="J9">
        <f t="shared" si="3"/>
        <v>104.9512106035974</v>
      </c>
      <c r="K9">
        <f t="shared" si="4"/>
        <v>10.548789396402602</v>
      </c>
      <c r="L9">
        <f t="shared" si="5"/>
        <v>115.5</v>
      </c>
      <c r="M9">
        <f t="shared" si="6"/>
        <v>10.548789396402602</v>
      </c>
      <c r="N9">
        <f t="shared" si="7"/>
        <v>104.9512106035974</v>
      </c>
    </row>
    <row r="10" spans="1:18" x14ac:dyDescent="0.25">
      <c r="A10" t="s">
        <v>36</v>
      </c>
      <c r="B10" s="1">
        <v>43312.628472164353</v>
      </c>
      <c r="C10" s="1">
        <v>43313.042361111111</v>
      </c>
      <c r="D10" s="3">
        <v>120.24</v>
      </c>
      <c r="E10">
        <f t="shared" si="0"/>
        <v>113.05</v>
      </c>
      <c r="F10" s="2">
        <f t="shared" si="1"/>
        <v>9.9333347221836448</v>
      </c>
      <c r="G10">
        <f t="shared" si="2"/>
        <v>0.1060789629558484</v>
      </c>
      <c r="H10">
        <v>1</v>
      </c>
      <c r="I10">
        <v>1</v>
      </c>
      <c r="J10">
        <f t="shared" si="3"/>
        <v>102.2078927329826</v>
      </c>
      <c r="K10">
        <f t="shared" si="4"/>
        <v>10.842107267017388</v>
      </c>
      <c r="L10">
        <f t="shared" si="5"/>
        <v>113.04999999999998</v>
      </c>
      <c r="M10">
        <f t="shared" si="6"/>
        <v>10.842107267017388</v>
      </c>
      <c r="N10">
        <f t="shared" si="7"/>
        <v>102.2078927329826</v>
      </c>
    </row>
    <row r="11" spans="1:18" x14ac:dyDescent="0.25">
      <c r="A11" t="s">
        <v>37</v>
      </c>
      <c r="B11" s="1">
        <v>43312.628472164353</v>
      </c>
      <c r="C11" s="1">
        <v>43313.063888888886</v>
      </c>
      <c r="D11" s="3">
        <v>125.87</v>
      </c>
      <c r="E11">
        <f t="shared" si="0"/>
        <v>118.68</v>
      </c>
      <c r="F11" s="2">
        <f t="shared" si="1"/>
        <v>10.450001388788223</v>
      </c>
      <c r="G11">
        <f t="shared" si="2"/>
        <v>0.11127773479998526</v>
      </c>
      <c r="H11">
        <v>1</v>
      </c>
      <c r="I11">
        <v>1</v>
      </c>
      <c r="J11">
        <f t="shared" si="3"/>
        <v>106.79598473316015</v>
      </c>
      <c r="K11">
        <f t="shared" si="4"/>
        <v>11.884015266839871</v>
      </c>
      <c r="L11">
        <f t="shared" si="5"/>
        <v>118.68000000000002</v>
      </c>
      <c r="M11">
        <f t="shared" si="6"/>
        <v>11.884015266839871</v>
      </c>
      <c r="N11">
        <f t="shared" si="7"/>
        <v>106.79598473316015</v>
      </c>
    </row>
    <row r="12" spans="1:18" x14ac:dyDescent="0.25">
      <c r="A12" t="s">
        <v>18</v>
      </c>
      <c r="B12" s="1">
        <v>43312.628472164353</v>
      </c>
      <c r="C12" s="1">
        <v>43313.086805555555</v>
      </c>
      <c r="D12" s="3">
        <v>185.75</v>
      </c>
      <c r="E12">
        <f t="shared" si="0"/>
        <v>178.56</v>
      </c>
      <c r="F12" s="2">
        <f t="shared" si="1"/>
        <v>11.000001388834789</v>
      </c>
      <c r="G12">
        <f t="shared" si="2"/>
        <v>0.11677869213193548</v>
      </c>
      <c r="H12">
        <v>1</v>
      </c>
      <c r="I12">
        <v>1</v>
      </c>
      <c r="J12">
        <f t="shared" si="3"/>
        <v>159.88843739409836</v>
      </c>
      <c r="K12">
        <f t="shared" si="4"/>
        <v>18.671562605901652</v>
      </c>
      <c r="L12">
        <f t="shared" si="5"/>
        <v>178.56</v>
      </c>
      <c r="M12">
        <f t="shared" si="6"/>
        <v>18.671562605901652</v>
      </c>
      <c r="N12">
        <f t="shared" si="7"/>
        <v>159.88843739409836</v>
      </c>
    </row>
    <row r="13" spans="1:18" x14ac:dyDescent="0.25">
      <c r="A13" t="s">
        <v>19</v>
      </c>
      <c r="B13" s="1">
        <v>43312.628472164353</v>
      </c>
      <c r="C13" s="1">
        <v>43313.109722222223</v>
      </c>
      <c r="D13" s="3">
        <v>115.05</v>
      </c>
      <c r="E13">
        <f t="shared" si="0"/>
        <v>107.86</v>
      </c>
      <c r="F13" s="2">
        <f t="shared" si="1"/>
        <v>11.550001388881356</v>
      </c>
      <c r="G13">
        <f t="shared" si="2"/>
        <v>0.12224559998324047</v>
      </c>
      <c r="H13">
        <v>1</v>
      </c>
      <c r="I13">
        <v>1</v>
      </c>
      <c r="J13">
        <f t="shared" si="3"/>
        <v>96.110869137389159</v>
      </c>
      <c r="K13">
        <f t="shared" si="4"/>
        <v>11.749130862610848</v>
      </c>
      <c r="L13">
        <f t="shared" si="5"/>
        <v>107.86000000000001</v>
      </c>
      <c r="M13">
        <f t="shared" si="6"/>
        <v>11.749130862610848</v>
      </c>
      <c r="N13">
        <f t="shared" si="7"/>
        <v>96.110869137389159</v>
      </c>
    </row>
    <row r="14" spans="1:18" x14ac:dyDescent="0.25">
      <c r="A14" t="s">
        <v>20</v>
      </c>
      <c r="B14" s="1">
        <v>43312.628472164353</v>
      </c>
      <c r="C14" s="1">
        <v>43313.132638888892</v>
      </c>
      <c r="D14" s="3">
        <v>104.54</v>
      </c>
      <c r="E14">
        <f t="shared" si="0"/>
        <v>97.350000000000009</v>
      </c>
      <c r="F14" s="2">
        <f t="shared" si="1"/>
        <v>12.100001388927922</v>
      </c>
      <c r="G14">
        <f t="shared" si="2"/>
        <v>0.12767866911123971</v>
      </c>
      <c r="H14">
        <v>1</v>
      </c>
      <c r="I14">
        <v>1</v>
      </c>
      <c r="J14">
        <f t="shared" si="3"/>
        <v>86.327783495917956</v>
      </c>
      <c r="K14">
        <f t="shared" si="4"/>
        <v>11.022216504082049</v>
      </c>
      <c r="L14">
        <f t="shared" si="5"/>
        <v>97.350000000000009</v>
      </c>
      <c r="M14">
        <f t="shared" si="6"/>
        <v>11.022216504082049</v>
      </c>
      <c r="N14">
        <f t="shared" si="7"/>
        <v>86.327783495917956</v>
      </c>
    </row>
    <row r="15" spans="1:18" x14ac:dyDescent="0.25">
      <c r="A15" t="s">
        <v>21</v>
      </c>
      <c r="B15" s="1">
        <v>43312.628472164353</v>
      </c>
      <c r="C15" s="1">
        <v>43313.155555555553</v>
      </c>
      <c r="D15" s="3">
        <v>36.03</v>
      </c>
      <c r="E15">
        <f t="shared" si="0"/>
        <v>28.84</v>
      </c>
      <c r="F15" s="2">
        <f t="shared" si="1"/>
        <v>12.650001388799865</v>
      </c>
      <c r="G15">
        <f t="shared" si="2"/>
        <v>0.13307810896703132</v>
      </c>
      <c r="H15">
        <v>1</v>
      </c>
      <c r="I15">
        <v>1</v>
      </c>
      <c r="J15">
        <f t="shared" si="3"/>
        <v>25.452790740341758</v>
      </c>
      <c r="K15">
        <f t="shared" si="4"/>
        <v>3.3872092596582464</v>
      </c>
      <c r="L15">
        <f t="shared" si="5"/>
        <v>28.840000000000003</v>
      </c>
      <c r="M15">
        <f t="shared" si="6"/>
        <v>3.3872092596582464</v>
      </c>
      <c r="N15">
        <f t="shared" si="7"/>
        <v>25.452790740341758</v>
      </c>
    </row>
    <row r="16" spans="1:18" x14ac:dyDescent="0.25">
      <c r="A16" t="s">
        <v>22</v>
      </c>
      <c r="B16" s="1">
        <v>43312.628472164353</v>
      </c>
      <c r="C16" s="1">
        <v>43313.178472222222</v>
      </c>
      <c r="D16" s="3">
        <v>13.95</v>
      </c>
      <c r="E16">
        <f t="shared" si="0"/>
        <v>6.7599999999999989</v>
      </c>
      <c r="F16" s="2">
        <f t="shared" si="1"/>
        <v>13.200001388846431</v>
      </c>
      <c r="G16">
        <f t="shared" si="2"/>
        <v>0.13844412771039283</v>
      </c>
      <c r="H16">
        <v>1</v>
      </c>
      <c r="I16">
        <v>1</v>
      </c>
      <c r="J16">
        <f t="shared" si="3"/>
        <v>5.9379286479306836</v>
      </c>
      <c r="K16">
        <f t="shared" si="4"/>
        <v>0.82207135206931581</v>
      </c>
      <c r="L16">
        <f t="shared" si="5"/>
        <v>6.76</v>
      </c>
      <c r="M16">
        <f t="shared" si="6"/>
        <v>0.82207135206931581</v>
      </c>
      <c r="N16">
        <f t="shared" si="7"/>
        <v>5.9379286479306836</v>
      </c>
    </row>
    <row r="17" spans="1:14" x14ac:dyDescent="0.25">
      <c r="A17" t="s">
        <v>23</v>
      </c>
      <c r="B17" s="1">
        <v>43312.628472164353</v>
      </c>
      <c r="C17" s="1">
        <v>43313.201388888891</v>
      </c>
      <c r="D17" s="3">
        <v>8.76</v>
      </c>
      <c r="E17">
        <f t="shared" si="0"/>
        <v>1.5699999999999994</v>
      </c>
      <c r="F17" s="2">
        <f>(C17-B17)*24</f>
        <v>13.750001388892997</v>
      </c>
      <c r="G17">
        <f>1-EXP(-$R$3*F17)</f>
        <v>0.14377693220752064</v>
      </c>
      <c r="H17">
        <v>1</v>
      </c>
      <c r="I17">
        <v>1</v>
      </c>
      <c r="J17">
        <f>E17/((1+G17)*(H17/I17))</f>
        <v>1.3726452735585921</v>
      </c>
      <c r="K17">
        <f>N17*G17*H17</f>
        <v>0.19735472644140731</v>
      </c>
      <c r="L17">
        <f>M17+N17</f>
        <v>1.5699999999999994</v>
      </c>
      <c r="M17">
        <f>K17/H17</f>
        <v>0.19735472644140731</v>
      </c>
      <c r="N17">
        <f>J17/I17</f>
        <v>1.3726452735585921</v>
      </c>
    </row>
    <row r="18" spans="1:14" x14ac:dyDescent="0.25">
      <c r="A18" t="s">
        <v>24</v>
      </c>
      <c r="B18" s="1">
        <v>43312.628472164353</v>
      </c>
      <c r="C18" s="1">
        <v>43313.224305555559</v>
      </c>
      <c r="D18" s="3">
        <v>8.83</v>
      </c>
      <c r="E18">
        <f t="shared" si="0"/>
        <v>1.6399999999999997</v>
      </c>
      <c r="F18" s="2">
        <f t="shared" si="1"/>
        <v>14.300001388939563</v>
      </c>
      <c r="G18">
        <f t="shared" si="2"/>
        <v>0.1490767280458728</v>
      </c>
      <c r="H18">
        <v>1</v>
      </c>
      <c r="I18">
        <v>1</v>
      </c>
      <c r="J18">
        <f t="shared" si="3"/>
        <v>1.4272328034951973</v>
      </c>
      <c r="K18">
        <f t="shared" si="4"/>
        <v>0.21276719650480214</v>
      </c>
      <c r="L18">
        <f t="shared" si="5"/>
        <v>1.6399999999999995</v>
      </c>
      <c r="M18">
        <f t="shared" si="6"/>
        <v>0.21276719650480214</v>
      </c>
      <c r="N18">
        <f t="shared" si="7"/>
        <v>1.4272328034951973</v>
      </c>
    </row>
    <row r="19" spans="1:14" x14ac:dyDescent="0.25">
      <c r="A19" t="s">
        <v>25</v>
      </c>
      <c r="B19" s="1">
        <v>43312.628472164353</v>
      </c>
      <c r="C19" s="1">
        <v>43313.24722222222</v>
      </c>
      <c r="D19" s="3">
        <v>7.3</v>
      </c>
      <c r="E19">
        <f t="shared" si="0"/>
        <v>0.10999999999999943</v>
      </c>
      <c r="F19" s="2">
        <f t="shared" si="1"/>
        <v>14.850001388811506</v>
      </c>
      <c r="G19">
        <f t="shared" si="2"/>
        <v>0.15434371953870785</v>
      </c>
      <c r="H19">
        <v>1</v>
      </c>
      <c r="I19">
        <v>1</v>
      </c>
      <c r="J19">
        <f t="shared" si="3"/>
        <v>9.5292241070066203E-2</v>
      </c>
      <c r="K19">
        <f t="shared" si="4"/>
        <v>1.4707758929933236E-2</v>
      </c>
      <c r="L19">
        <f t="shared" si="5"/>
        <v>0.10999999999999943</v>
      </c>
      <c r="M19">
        <f t="shared" si="6"/>
        <v>1.4707758929933236E-2</v>
      </c>
      <c r="N19">
        <f t="shared" si="7"/>
        <v>9.5292241070066203E-2</v>
      </c>
    </row>
    <row r="20" spans="1:14" x14ac:dyDescent="0.25">
      <c r="A20" t="s">
        <v>26</v>
      </c>
      <c r="B20" s="1">
        <v>43312.628472164353</v>
      </c>
      <c r="C20" s="1">
        <v>43313.270138888889</v>
      </c>
      <c r="D20" s="3">
        <v>7.84</v>
      </c>
      <c r="E20">
        <f t="shared" si="0"/>
        <v>0.64999999999999947</v>
      </c>
      <c r="F20" s="2">
        <f t="shared" si="1"/>
        <v>15.400001388858072</v>
      </c>
      <c r="G20">
        <f t="shared" si="2"/>
        <v>0.15957810973964015</v>
      </c>
      <c r="H20">
        <v>1</v>
      </c>
      <c r="I20">
        <v>1</v>
      </c>
      <c r="J20">
        <f t="shared" si="3"/>
        <v>0.5605486983071315</v>
      </c>
      <c r="K20">
        <f t="shared" si="4"/>
        <v>8.9451301692867871E-2</v>
      </c>
      <c r="L20">
        <f t="shared" si="5"/>
        <v>0.64999999999999936</v>
      </c>
      <c r="M20">
        <f t="shared" si="6"/>
        <v>8.9451301692867871E-2</v>
      </c>
      <c r="N20">
        <f t="shared" si="7"/>
        <v>0.5605486983071315</v>
      </c>
    </row>
    <row r="21" spans="1:14" x14ac:dyDescent="0.25">
      <c r="A21" t="s">
        <v>17</v>
      </c>
      <c r="B21" s="1">
        <v>43312.628472164353</v>
      </c>
      <c r="C21" s="1">
        <v>43313.293055555558</v>
      </c>
      <c r="D21" s="3">
        <v>6.75</v>
      </c>
      <c r="E21">
        <f t="shared" si="0"/>
        <v>-0.44000000000000039</v>
      </c>
      <c r="F21" s="2">
        <f t="shared" si="1"/>
        <v>15.950001388904639</v>
      </c>
      <c r="G21">
        <f t="shared" si="2"/>
        <v>0.16478010044043434</v>
      </c>
      <c r="H21">
        <v>1</v>
      </c>
      <c r="I21">
        <v>1</v>
      </c>
      <c r="J21">
        <f t="shared" si="3"/>
        <v>-0.37775370632931032</v>
      </c>
      <c r="K21">
        <f t="shared" si="4"/>
        <v>-6.2246293670690095E-2</v>
      </c>
      <c r="L21">
        <f t="shared" si="5"/>
        <v>-0.44000000000000039</v>
      </c>
      <c r="M21">
        <f t="shared" si="6"/>
        <v>-6.2246293670690095E-2</v>
      </c>
      <c r="N21">
        <f t="shared" si="7"/>
        <v>-0.37775370632931032</v>
      </c>
    </row>
    <row r="22" spans="1:14" x14ac:dyDescent="0.25">
      <c r="A22" t="s">
        <v>27</v>
      </c>
      <c r="B22" s="1">
        <v>43312.628472164353</v>
      </c>
      <c r="C22" s="1">
        <v>43313.315972222219</v>
      </c>
      <c r="D22" s="3">
        <v>7.47</v>
      </c>
      <c r="E22">
        <f t="shared" si="0"/>
        <v>0.27999999999999936</v>
      </c>
      <c r="F22" s="2">
        <f t="shared" ref="F22" si="8">(C22-B22)*24</f>
        <v>16.500001388776582</v>
      </c>
      <c r="G22">
        <f t="shared" ref="G22" si="9">1-EXP(-$R$3*F22)</f>
        <v>0.16994989218384782</v>
      </c>
      <c r="H22">
        <v>1</v>
      </c>
      <c r="I22">
        <v>1</v>
      </c>
      <c r="J22">
        <f t="shared" ref="J22" si="10">E22/((1+G22)*(H22/I22))</f>
        <v>0.2393264889980431</v>
      </c>
      <c r="K22">
        <f t="shared" ref="K22" si="11">N22*G22*H22</f>
        <v>4.0673511001956264E-2</v>
      </c>
      <c r="L22">
        <f t="shared" ref="L22" si="12">M22+N22</f>
        <v>0.27999999999999936</v>
      </c>
      <c r="M22">
        <f t="shared" ref="M22" si="13">K22/H22</f>
        <v>4.0673511001956264E-2</v>
      </c>
      <c r="N22">
        <f t="shared" ref="N22" si="14">J22/I22</f>
        <v>0.2393264889980431</v>
      </c>
    </row>
    <row r="23" spans="1:14" x14ac:dyDescent="0.25">
      <c r="A23" t="s">
        <v>15</v>
      </c>
      <c r="B23" s="1">
        <v>43312.628472164353</v>
      </c>
      <c r="C23" s="1">
        <v>43313.338888888888</v>
      </c>
      <c r="D23" s="3">
        <v>7.19</v>
      </c>
      <c r="E23">
        <f t="shared" si="0"/>
        <v>0</v>
      </c>
      <c r="F23" s="2">
        <f>(C23-B23)*24</f>
        <v>17.050001388823148</v>
      </c>
      <c r="G23">
        <f>1-EXP(-$R$3*F23)</f>
        <v>0.17508768427623977</v>
      </c>
      <c r="H23">
        <v>1</v>
      </c>
      <c r="I23">
        <v>1</v>
      </c>
      <c r="J23">
        <f>E23/((1+G23)*(H23/I23))</f>
        <v>0</v>
      </c>
      <c r="K23">
        <f>N23*G23*H23</f>
        <v>0</v>
      </c>
      <c r="L23">
        <f>M23+N23</f>
        <v>0</v>
      </c>
      <c r="M23">
        <f>K23/H23</f>
        <v>0</v>
      </c>
      <c r="N23">
        <f>J23/I23</f>
        <v>0</v>
      </c>
    </row>
    <row r="27" spans="1:14" x14ac:dyDescent="0.25">
      <c r="E27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CT19L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2018-08-08T14:06:09Z</dcterms:modified>
</cp:coreProperties>
</file>